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o/Desktop/"/>
    </mc:Choice>
  </mc:AlternateContent>
  <xr:revisionPtr revIDLastSave="0" documentId="13_ncr:1_{9EBABD4D-D18B-9D47-9A08-7D5D4FB838B9}" xr6:coauthVersionLast="47" xr6:coauthVersionMax="47" xr10:uidLastSave="{00000000-0000-0000-0000-000000000000}"/>
  <bookViews>
    <workbookView xWindow="0" yWindow="500" windowWidth="38400" windowHeight="21100" xr2:uid="{7F829BDA-A402-3C45-8ABD-ABA83453E3AF}"/>
  </bookViews>
  <sheets>
    <sheet name="Výpočet pre zákaznika" sheetId="6" r:id="rId1"/>
    <sheet name="Celý dom" sheetId="4" r:id="rId2"/>
    <sheet name="1-4 ľudi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6" l="1"/>
  <c r="D7" i="6"/>
  <c r="E7" i="6" s="1"/>
  <c r="O15" i="6"/>
  <c r="L7" i="2"/>
  <c r="H7" i="2"/>
  <c r="C10" i="4"/>
  <c r="C15" i="4" s="1"/>
  <c r="D15" i="4" s="1"/>
  <c r="H15" i="4" s="1"/>
  <c r="I15" i="4" s="1"/>
  <c r="K15" i="4" s="1"/>
  <c r="L15" i="4" s="1"/>
  <c r="M15" i="4" s="1"/>
  <c r="B10" i="4"/>
  <c r="B15" i="4" s="1"/>
  <c r="J20" i="4"/>
  <c r="D20" i="4"/>
  <c r="J19" i="4"/>
  <c r="D19" i="4"/>
  <c r="J18" i="4"/>
  <c r="D18" i="4"/>
  <c r="D10" i="4"/>
  <c r="H10" i="4" s="1"/>
  <c r="I10" i="4" s="1"/>
  <c r="K10" i="4" s="1"/>
  <c r="L10" i="4" s="1"/>
  <c r="M10" i="4" s="1"/>
  <c r="D5" i="4"/>
  <c r="H5" i="4" s="1"/>
  <c r="I5" i="4" s="1"/>
  <c r="K5" i="4" s="1"/>
  <c r="L5" i="4" s="1"/>
  <c r="M5" i="4" s="1"/>
  <c r="J27" i="2"/>
  <c r="J28" i="2"/>
  <c r="J26" i="2"/>
  <c r="D26" i="2"/>
  <c r="D27" i="2"/>
  <c r="D28" i="2"/>
  <c r="D23" i="2"/>
  <c r="H23" i="2" s="1"/>
  <c r="I23" i="2" s="1"/>
  <c r="K23" i="2" s="1"/>
  <c r="L23" i="2" s="1"/>
  <c r="M23" i="2" s="1"/>
  <c r="D22" i="2"/>
  <c r="H22" i="2" s="1"/>
  <c r="I22" i="2" s="1"/>
  <c r="K22" i="2" s="1"/>
  <c r="L22" i="2" s="1"/>
  <c r="M22" i="2" s="1"/>
  <c r="D21" i="2"/>
  <c r="H21" i="2" s="1"/>
  <c r="I21" i="2" s="1"/>
  <c r="K21" i="2" s="1"/>
  <c r="L21" i="2" s="1"/>
  <c r="M21" i="2" s="1"/>
  <c r="D16" i="2"/>
  <c r="H16" i="2" s="1"/>
  <c r="D15" i="2"/>
  <c r="H15" i="2" s="1"/>
  <c r="D14" i="2"/>
  <c r="H14" i="2" s="1"/>
  <c r="I14" i="2" s="1"/>
  <c r="D9" i="2"/>
  <c r="H9" i="2" s="1"/>
  <c r="I9" i="2" s="1"/>
  <c r="D8" i="2"/>
  <c r="H8" i="2" s="1"/>
  <c r="I8" i="2" s="1"/>
  <c r="D7" i="2"/>
  <c r="I7" i="2" s="1"/>
  <c r="K7" i="6" l="1"/>
  <c r="I16" i="2"/>
  <c r="K16" i="2" s="1"/>
  <c r="L16" i="2" s="1"/>
  <c r="M16" i="2" s="1"/>
  <c r="I15" i="2"/>
  <c r="K15" i="2" s="1"/>
  <c r="L15" i="2" s="1"/>
  <c r="M15" i="2" s="1"/>
  <c r="K14" i="2"/>
  <c r="L14" i="2" s="1"/>
  <c r="M14" i="2" s="1"/>
  <c r="K9" i="2"/>
  <c r="L9" i="2" s="1"/>
  <c r="M9" i="2" s="1"/>
  <c r="K8" i="2"/>
  <c r="L8" i="2" s="1"/>
  <c r="M8" i="2" s="1"/>
  <c r="K7" i="2"/>
  <c r="M7" i="2" s="1"/>
  <c r="L7" i="6" l="1"/>
  <c r="N7" i="6" s="1"/>
  <c r="O7" i="6" s="1"/>
  <c r="P7" i="6" s="1"/>
</calcChain>
</file>

<file path=xl/sharedStrings.xml><?xml version="1.0" encoding="utf-8"?>
<sst xmlns="http://schemas.openxmlformats.org/spreadsheetml/2006/main" count="150" uniqueCount="47">
  <si>
    <t>1 človek</t>
  </si>
  <si>
    <t>2 ľudia</t>
  </si>
  <si>
    <t xml:space="preserve">o koľko treba ohriať </t>
  </si>
  <si>
    <t>Počet vykurovacích dní</t>
  </si>
  <si>
    <t>4 členná rodina</t>
  </si>
  <si>
    <t>účinnosť rekuperácie 90%</t>
  </si>
  <si>
    <t xml:space="preserve"> </t>
  </si>
  <si>
    <t>Koľko kW?</t>
  </si>
  <si>
    <t>merná hmotnosť</t>
  </si>
  <si>
    <t>merná tepelná kapacita</t>
  </si>
  <si>
    <t>Koľko je to EUR?</t>
  </si>
  <si>
    <t>Životnosť 15 rokov</t>
  </si>
  <si>
    <t>EUR / rok</t>
  </si>
  <si>
    <t>Životnosť 20 rokov</t>
  </si>
  <si>
    <t>Celý dom</t>
  </si>
  <si>
    <t>Cena rekuperácie</t>
  </si>
  <si>
    <r>
      <t>Zároveň počítam iba s</t>
    </r>
    <r>
      <rPr>
        <sz val="12"/>
        <color rgb="FFFF0000"/>
        <rFont val="Calibri (Text)"/>
        <charset val="238"/>
      </rPr>
      <t xml:space="preserve"> 8</t>
    </r>
    <r>
      <rPr>
        <sz val="12"/>
        <color theme="1"/>
        <rFont val="Calibri"/>
        <family val="2"/>
        <charset val="238"/>
        <scheme val="minor"/>
      </rPr>
      <t xml:space="preserve">, resp. </t>
    </r>
    <r>
      <rPr>
        <sz val="12"/>
        <color rgb="FFFF0000"/>
        <rFont val="Calibri (Text)"/>
        <charset val="238"/>
      </rPr>
      <t>10</t>
    </r>
    <r>
      <rPr>
        <sz val="12"/>
        <color theme="1"/>
        <rFont val="Calibri"/>
        <family val="2"/>
        <charset val="238"/>
        <scheme val="minor"/>
      </rPr>
      <t xml:space="preserve">, resp. </t>
    </r>
    <r>
      <rPr>
        <sz val="12"/>
        <color rgb="FFFF0000"/>
        <rFont val="Calibri (Text)"/>
        <charset val="238"/>
      </rPr>
      <t>12</t>
    </r>
    <r>
      <rPr>
        <sz val="12"/>
        <color theme="1"/>
        <rFont val="Calibri"/>
        <family val="2"/>
        <charset val="238"/>
        <scheme val="minor"/>
      </rPr>
      <t xml:space="preserve"> hodinami prevádzky</t>
    </r>
  </si>
  <si>
    <r>
      <t xml:space="preserve">W za noc </t>
    </r>
    <r>
      <rPr>
        <sz val="12"/>
        <color rgb="FFFF0000"/>
        <rFont val="Calibri (Text)"/>
        <charset val="238"/>
      </rPr>
      <t>8 hodín</t>
    </r>
  </si>
  <si>
    <r>
      <t xml:space="preserve">W za noc </t>
    </r>
    <r>
      <rPr>
        <sz val="12"/>
        <color rgb="FFFF0000"/>
        <rFont val="Calibri (Text)"/>
        <charset val="238"/>
      </rPr>
      <t>10 hodín</t>
    </r>
  </si>
  <si>
    <r>
      <t xml:space="preserve">W za noc </t>
    </r>
    <r>
      <rPr>
        <sz val="12"/>
        <color rgb="FFFF0000"/>
        <rFont val="Calibri (Text)"/>
        <charset val="238"/>
      </rPr>
      <t>12 hodín</t>
    </r>
  </si>
  <si>
    <t>Vetráme celý dom</t>
  </si>
  <si>
    <t>Vetráme iba spálňu a detskú izbu. Q = V x ró x C x delta T ( rozdiel teplôt)</t>
  </si>
  <si>
    <t>Toto je prepočet</t>
  </si>
  <si>
    <t>Tu si zadajte cenu rekuperácie</t>
  </si>
  <si>
    <t xml:space="preserve">počet rokov </t>
  </si>
  <si>
    <t>cena prepočet na 1 rok</t>
  </si>
  <si>
    <t>Počet osôb</t>
  </si>
  <si>
    <t>Dávka na 1 osobu</t>
  </si>
  <si>
    <t>Vnútorná teplota</t>
  </si>
  <si>
    <t>Vonkajšia teplota</t>
  </si>
  <si>
    <t>mnostvo vzduchu m3/s</t>
  </si>
  <si>
    <t>mnostvo vzduchu m3/h</t>
  </si>
  <si>
    <t>Rozdiel teplôt</t>
  </si>
  <si>
    <t>počet hodín</t>
  </si>
  <si>
    <t xml:space="preserve">W za noc </t>
  </si>
  <si>
    <t>Tu je investícia na rok</t>
  </si>
  <si>
    <r>
      <t xml:space="preserve">Tu si dosadíte také množstvo vzduchu, s akým počítate. To znamená, že ak rátate iba spálne a detské izby tak si zadajte </t>
    </r>
    <r>
      <rPr>
        <b/>
        <sz val="12"/>
        <color theme="1"/>
        <rFont val="Calibri"/>
        <family val="2"/>
        <scheme val="minor"/>
      </rPr>
      <t>počet osôb x 25</t>
    </r>
    <r>
      <rPr>
        <sz val="12"/>
        <color theme="1"/>
        <rFont val="Calibri"/>
        <family val="2"/>
        <charset val="238"/>
        <scheme val="minor"/>
      </rPr>
      <t xml:space="preserve"> a výsledok zadajte namiesto tých 25 čo je tam teraz.</t>
    </r>
  </si>
  <si>
    <t>množstvo vzduchu</t>
  </si>
  <si>
    <t>Koľko Wattov ušetríte?</t>
  </si>
  <si>
    <t>Wattov</t>
  </si>
  <si>
    <t>Wattov za rok</t>
  </si>
  <si>
    <t>Do tejto kolónky si zadáte rozdiel teplôt vo vnútri domu, teda 20 stupňov, od ktorého odčítate teplotu vonkajšieho vzduchu. Pozor, pri mínusových teplotách je rozdiel (napríklad 20°C vo vnútri a  -3°C vonku)  23°C.</t>
  </si>
  <si>
    <r>
      <t xml:space="preserve">Výsledná úspora, ktorá Vám vyjde. </t>
    </r>
    <r>
      <rPr>
        <b/>
        <sz val="12"/>
        <color theme="1"/>
        <rFont val="Calibri"/>
        <family val="2"/>
        <scheme val="minor"/>
      </rPr>
      <t>Tú si vynásobte Vašou cenou za kW tepla.</t>
    </r>
  </si>
  <si>
    <t xml:space="preserve">Tu si zadáte počet dní, kedy predpokladáte, že vonkajší vzduch potrebuje ohrievať. Napríklad aj pri +12°C, kedy už/ešte kúrite. </t>
  </si>
  <si>
    <t>Tu si zadajte Vami počítaný počet rokov</t>
  </si>
  <si>
    <r>
      <t xml:space="preserve">Rok má </t>
    </r>
    <r>
      <rPr>
        <sz val="12"/>
        <color rgb="FFFF0000"/>
        <rFont val="Calibri (Text)"/>
        <charset val="238"/>
      </rPr>
      <t>365 dní</t>
    </r>
    <r>
      <rPr>
        <sz val="12"/>
        <color theme="1"/>
        <rFont val="Calibri"/>
        <family val="2"/>
        <charset val="238"/>
        <scheme val="minor"/>
      </rPr>
      <t xml:space="preserve">, ja počítam iba s </t>
    </r>
    <r>
      <rPr>
        <sz val="12"/>
        <color rgb="FFFF0000"/>
        <rFont val="Calibri (Text)"/>
        <charset val="238"/>
      </rPr>
      <t>220 dňami</t>
    </r>
    <r>
      <rPr>
        <sz val="12"/>
        <color theme="1"/>
        <rFont val="Calibri"/>
        <family val="2"/>
        <charset val="238"/>
        <scheme val="minor"/>
      </rPr>
      <t xml:space="preserve">, kedy je predpoklad, že ohrievate vetraný vzduch. Nočné teploty sú často pod bodom mrazu, no zaokrúhlil som to, že vonku je </t>
    </r>
    <r>
      <rPr>
        <sz val="12"/>
        <color rgb="FFFF0000"/>
        <rFont val="Calibri (Text)"/>
        <charset val="238"/>
      </rPr>
      <t>NULA stupňov</t>
    </r>
    <r>
      <rPr>
        <sz val="12"/>
        <color theme="1"/>
        <rFont val="Calibri"/>
        <family val="2"/>
        <charset val="238"/>
        <scheme val="minor"/>
      </rPr>
      <t>.</t>
    </r>
  </si>
  <si>
    <r>
      <t xml:space="preserve">Rok má </t>
    </r>
    <r>
      <rPr>
        <sz val="12"/>
        <color rgb="FFFF0000"/>
        <rFont val="Calibri (Text)"/>
        <charset val="238"/>
      </rPr>
      <t xml:space="preserve">365 </t>
    </r>
    <r>
      <rPr>
        <sz val="12"/>
        <color theme="1"/>
        <rFont val="Calibri"/>
        <family val="2"/>
        <charset val="238"/>
        <scheme val="minor"/>
      </rPr>
      <t xml:space="preserve">dní, ja počítam iba s </t>
    </r>
    <r>
      <rPr>
        <sz val="12"/>
        <color rgb="FFFF0000"/>
        <rFont val="Calibri (Text)"/>
        <charset val="238"/>
      </rPr>
      <t>220 dňami,</t>
    </r>
    <r>
      <rPr>
        <sz val="12"/>
        <color theme="1"/>
        <rFont val="Calibri"/>
        <family val="2"/>
        <charset val="238"/>
        <scheme val="minor"/>
      </rPr>
      <t xml:space="preserve"> kedy je predpoklad, že ohrievate vetraný vzduch. Nočné teploty sú často pod bodom mrazu, no zaokrúhlil som to, že vonku je </t>
    </r>
    <r>
      <rPr>
        <sz val="12"/>
        <color rgb="FFFF0000"/>
        <rFont val="Calibri (Text)"/>
        <charset val="238"/>
      </rPr>
      <t>NULA stupňov.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</si>
</sst>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2"/>
      <color theme="1"/>
      <name val="Calibri"/>
      <family val="2"/>
      <charset val="238"/>
      <scheme val="minor"/>
    </font>
    <font>
      <sz val="9"/>
      <color theme="1"/>
      <name val="Calibri (Text)"/>
      <charset val="238"/>
    </font>
    <font>
      <sz val="10"/>
      <color theme="1"/>
      <name val="Calibri (Text)"/>
      <charset val="238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FF0000"/>
      <name val="Calibri (Text)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" fontId="0" fillId="0" borderId="0" xfId="0" applyNumberFormat="1"/>
    <xf numFmtId="4" fontId="0" fillId="0" borderId="0" xfId="0" applyNumberFormat="1"/>
    <xf numFmtId="3" fontId="0" fillId="0" borderId="0" xfId="0" applyNumberFormat="1"/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2" xfId="0" applyBorder="1"/>
    <xf numFmtId="0" fontId="0" fillId="0" borderId="3" xfId="0" applyBorder="1"/>
    <xf numFmtId="3" fontId="0" fillId="0" borderId="3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1" fontId="0" fillId="2" borderId="1" xfId="0" applyNumberFormat="1" applyFill="1" applyBorder="1"/>
    <xf numFmtId="4" fontId="0" fillId="2" borderId="1" xfId="0" applyNumberFormat="1" applyFill="1" applyBorder="1"/>
    <xf numFmtId="3" fontId="0" fillId="2" borderId="1" xfId="0" applyNumberFormat="1" applyFill="1" applyBorder="1"/>
    <xf numFmtId="0" fontId="1" fillId="0" borderId="1" xfId="0" applyFont="1" applyBorder="1"/>
    <xf numFmtId="0" fontId="2" fillId="0" borderId="1" xfId="0" applyFont="1" applyBorder="1"/>
    <xf numFmtId="3" fontId="3" fillId="2" borderId="3" xfId="0" applyNumberFormat="1" applyFont="1" applyFill="1" applyBorder="1"/>
    <xf numFmtId="0" fontId="0" fillId="0" borderId="1" xfId="0" applyBorder="1" applyAlignment="1">
      <alignment horizontal="right"/>
    </xf>
    <xf numFmtId="0" fontId="0" fillId="2" borderId="0" xfId="0" applyFill="1"/>
    <xf numFmtId="0" fontId="4" fillId="2" borderId="0" xfId="0" applyFont="1" applyFill="1"/>
    <xf numFmtId="3" fontId="0" fillId="0" borderId="2" xfId="0" applyNumberFormat="1" applyBorder="1"/>
    <xf numFmtId="164" fontId="0" fillId="2" borderId="0" xfId="0" applyNumberFormat="1" applyFill="1"/>
    <xf numFmtId="1" fontId="0" fillId="2" borderId="0" xfId="0" applyNumberFormat="1" applyFill="1"/>
    <xf numFmtId="4" fontId="0" fillId="2" borderId="0" xfId="0" applyNumberFormat="1" applyFill="1"/>
    <xf numFmtId="3" fontId="0" fillId="2" borderId="0" xfId="0" applyNumberFormat="1" applyFill="1"/>
    <xf numFmtId="164" fontId="0" fillId="0" borderId="0" xfId="0" applyNumberFormat="1"/>
    <xf numFmtId="3" fontId="3" fillId="0" borderId="0" xfId="0" applyNumberFormat="1" applyFont="1"/>
    <xf numFmtId="164" fontId="0" fillId="3" borderId="0" xfId="0" applyNumberFormat="1" applyFill="1"/>
    <xf numFmtId="0" fontId="0" fillId="5" borderId="1" xfId="0" applyFill="1" applyBorder="1"/>
    <xf numFmtId="0" fontId="0" fillId="5" borderId="0" xfId="0" applyFill="1"/>
    <xf numFmtId="164" fontId="0" fillId="5" borderId="0" xfId="0" applyNumberFormat="1" applyFill="1"/>
    <xf numFmtId="1" fontId="0" fillId="5" borderId="0" xfId="0" applyNumberFormat="1" applyFill="1"/>
    <xf numFmtId="4" fontId="0" fillId="5" borderId="0" xfId="0" applyNumberFormat="1" applyFill="1"/>
    <xf numFmtId="0" fontId="0" fillId="6" borderId="1" xfId="0" applyFill="1" applyBorder="1"/>
    <xf numFmtId="0" fontId="0" fillId="6" borderId="0" xfId="0" applyFill="1"/>
    <xf numFmtId="1" fontId="0" fillId="5" borderId="1" xfId="0" applyNumberFormat="1" applyFill="1" applyBorder="1"/>
    <xf numFmtId="0" fontId="0" fillId="7" borderId="0" xfId="0" applyFill="1"/>
    <xf numFmtId="0" fontId="0" fillId="7" borderId="1" xfId="0" applyFill="1" applyBorder="1"/>
    <xf numFmtId="164" fontId="0" fillId="7" borderId="0" xfId="0" applyNumberFormat="1" applyFill="1"/>
    <xf numFmtId="3" fontId="0" fillId="7" borderId="3" xfId="0" applyNumberFormat="1" applyFill="1" applyBorder="1"/>
    <xf numFmtId="0" fontId="0" fillId="8" borderId="1" xfId="0" applyFill="1" applyBorder="1"/>
    <xf numFmtId="0" fontId="0" fillId="8" borderId="0" xfId="0" applyFill="1"/>
    <xf numFmtId="164" fontId="0" fillId="8" borderId="0" xfId="0" applyNumberFormat="1" applyFill="1"/>
    <xf numFmtId="1" fontId="0" fillId="8" borderId="0" xfId="0" applyNumberFormat="1" applyFill="1"/>
    <xf numFmtId="4" fontId="0" fillId="8" borderId="0" xfId="0" applyNumberFormat="1" applyFill="1"/>
    <xf numFmtId="3" fontId="0" fillId="8" borderId="0" xfId="0" applyNumberFormat="1" applyFill="1"/>
    <xf numFmtId="3" fontId="3" fillId="8" borderId="0" xfId="0" applyNumberFormat="1" applyFont="1" applyFill="1"/>
    <xf numFmtId="0" fontId="6" fillId="0" borderId="1" xfId="0" applyFont="1" applyBorder="1"/>
    <xf numFmtId="0" fontId="0" fillId="3" borderId="1" xfId="0" applyFill="1" applyBorder="1"/>
    <xf numFmtId="0" fontId="0" fillId="9" borderId="1" xfId="0" applyFill="1" applyBorder="1"/>
    <xf numFmtId="164" fontId="0" fillId="9" borderId="1" xfId="0" applyNumberFormat="1" applyFill="1" applyBorder="1"/>
    <xf numFmtId="0" fontId="0" fillId="4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1FCED-20F5-154D-904D-0CF807E20D57}">
  <dimension ref="B1:Q20"/>
  <sheetViews>
    <sheetView tabSelected="1" topLeftCell="B1" zoomScale="145" zoomScaleNormal="145" workbookViewId="0">
      <selection activeCell="O20" sqref="O20"/>
    </sheetView>
  </sheetViews>
  <sheetFormatPr baseColWidth="10" defaultRowHeight="16" x14ac:dyDescent="0.2"/>
  <cols>
    <col min="1" max="1" width="6.1640625" customWidth="1"/>
    <col min="2" max="2" width="13.6640625" customWidth="1"/>
    <col min="3" max="3" width="14.6640625" customWidth="1"/>
    <col min="4" max="4" width="15.6640625" customWidth="1"/>
    <col min="5" max="5" width="18.33203125" customWidth="1"/>
    <col min="6" max="6" width="12.5" customWidth="1"/>
    <col min="7" max="7" width="12.33203125" customWidth="1"/>
    <col min="8" max="8" width="15.33203125" customWidth="1"/>
    <col min="9" max="9" width="12.33203125" customWidth="1"/>
    <col min="10" max="10" width="15.6640625" customWidth="1"/>
    <col min="12" max="12" width="15.6640625" customWidth="1"/>
    <col min="13" max="13" width="19.5" customWidth="1"/>
    <col min="14" max="14" width="12.33203125" customWidth="1"/>
    <col min="15" max="15" width="21.33203125" customWidth="1"/>
    <col min="17" max="17" width="14.6640625" customWidth="1"/>
  </cols>
  <sheetData>
    <row r="1" spans="2:17" ht="30" customHeight="1" x14ac:dyDescent="0.2"/>
    <row r="2" spans="2:17" x14ac:dyDescent="0.2">
      <c r="D2" s="21" t="s">
        <v>46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2:17" x14ac:dyDescent="0.2">
      <c r="D3" t="s">
        <v>6</v>
      </c>
    </row>
    <row r="4" spans="2:17" x14ac:dyDescent="0.2">
      <c r="D4" s="21" t="s">
        <v>21</v>
      </c>
      <c r="E4" s="21"/>
      <c r="F4" s="21"/>
      <c r="G4" s="21"/>
      <c r="H4" s="21"/>
      <c r="I4" s="21"/>
      <c r="L4" t="s">
        <v>33</v>
      </c>
    </row>
    <row r="5" spans="2:17" x14ac:dyDescent="0.2">
      <c r="L5">
        <v>8</v>
      </c>
      <c r="O5" s="4" t="s">
        <v>38</v>
      </c>
      <c r="P5" s="10" t="s">
        <v>7</v>
      </c>
      <c r="Q5" s="4" t="s">
        <v>10</v>
      </c>
    </row>
    <row r="6" spans="2:17" x14ac:dyDescent="0.2">
      <c r="B6" s="50" t="s">
        <v>26</v>
      </c>
      <c r="C6" s="50" t="s">
        <v>27</v>
      </c>
      <c r="D6" s="50" t="s">
        <v>31</v>
      </c>
      <c r="E6" s="18" t="s">
        <v>30</v>
      </c>
      <c r="F6" s="18" t="s">
        <v>28</v>
      </c>
      <c r="G6" s="18" t="s">
        <v>29</v>
      </c>
      <c r="H6" s="18" t="s">
        <v>32</v>
      </c>
      <c r="I6" s="18" t="s">
        <v>8</v>
      </c>
      <c r="J6" s="17" t="s">
        <v>9</v>
      </c>
      <c r="K6" s="4" t="s">
        <v>39</v>
      </c>
      <c r="L6" s="20" t="s">
        <v>34</v>
      </c>
      <c r="M6" s="4" t="s">
        <v>3</v>
      </c>
      <c r="N6" s="4" t="s">
        <v>40</v>
      </c>
      <c r="O6" s="9" t="s">
        <v>5</v>
      </c>
      <c r="Q6" s="4"/>
    </row>
    <row r="7" spans="2:17" x14ac:dyDescent="0.2">
      <c r="B7" s="12">
        <v>1</v>
      </c>
      <c r="C7" s="4">
        <v>25</v>
      </c>
      <c r="D7" s="52">
        <f>B7*C7</f>
        <v>25</v>
      </c>
      <c r="E7" s="53">
        <f>D7/3600</f>
        <v>6.9444444444444441E-3</v>
      </c>
      <c r="F7" s="43">
        <v>20</v>
      </c>
      <c r="G7" s="43">
        <v>0</v>
      </c>
      <c r="H7" s="43">
        <f>F7-G7</f>
        <v>20</v>
      </c>
      <c r="I7" s="51">
        <v>1.2</v>
      </c>
      <c r="J7" s="51">
        <v>1010</v>
      </c>
      <c r="K7" s="6">
        <f>E7*H7*I7*J7</f>
        <v>168.33333333333331</v>
      </c>
      <c r="L7" s="7">
        <f>K7*L5</f>
        <v>1346.6666666666665</v>
      </c>
      <c r="M7" s="31">
        <v>220</v>
      </c>
      <c r="N7" s="8">
        <f>L7*M7</f>
        <v>296266.66666666663</v>
      </c>
      <c r="O7" s="8">
        <f>N7*0.9</f>
        <v>266640</v>
      </c>
      <c r="P7" s="42">
        <f>O7/1000</f>
        <v>266.64</v>
      </c>
    </row>
    <row r="8" spans="2:17" ht="21" x14ac:dyDescent="0.25">
      <c r="E8" s="30" t="s">
        <v>22</v>
      </c>
      <c r="K8" s="1"/>
      <c r="L8" s="2"/>
      <c r="N8" s="3"/>
      <c r="O8" s="3"/>
      <c r="P8" s="29"/>
    </row>
    <row r="9" spans="2:17" ht="21" x14ac:dyDescent="0.25">
      <c r="B9" s="21" t="s">
        <v>36</v>
      </c>
      <c r="C9" s="24"/>
      <c r="D9" s="21"/>
      <c r="E9" s="21"/>
      <c r="F9" s="21"/>
      <c r="G9" s="21"/>
      <c r="H9" s="21"/>
      <c r="I9" s="25"/>
      <c r="J9" s="26"/>
      <c r="K9" s="21"/>
      <c r="L9" s="27"/>
      <c r="M9" s="27"/>
      <c r="N9" s="29"/>
    </row>
    <row r="10" spans="2:17" ht="21" x14ac:dyDescent="0.25">
      <c r="B10" s="44" t="s">
        <v>41</v>
      </c>
      <c r="C10" s="45"/>
      <c r="D10" s="44"/>
      <c r="E10" s="44"/>
      <c r="F10" s="44"/>
      <c r="G10" s="44"/>
      <c r="H10" s="44"/>
      <c r="I10" s="46"/>
      <c r="J10" s="47"/>
      <c r="K10" s="44"/>
      <c r="L10" s="48"/>
      <c r="M10" s="48"/>
      <c r="N10" s="49"/>
      <c r="O10" s="44"/>
    </row>
    <row r="11" spans="2:17" ht="21" x14ac:dyDescent="0.25">
      <c r="B11" s="32" t="s">
        <v>43</v>
      </c>
      <c r="C11" s="33"/>
      <c r="D11" s="32"/>
      <c r="E11" s="32"/>
      <c r="F11" s="32"/>
      <c r="G11" s="32"/>
      <c r="H11" s="32"/>
      <c r="I11" s="34"/>
      <c r="J11" s="35"/>
      <c r="K11" s="32"/>
      <c r="L11" s="3"/>
      <c r="M11" s="3"/>
      <c r="N11" s="29"/>
    </row>
    <row r="12" spans="2:17" x14ac:dyDescent="0.2">
      <c r="B12" s="39" t="s">
        <v>42</v>
      </c>
      <c r="C12" s="41"/>
      <c r="D12" s="39"/>
      <c r="E12" s="39"/>
      <c r="I12" s="1"/>
      <c r="J12" s="2"/>
      <c r="L12" s="3"/>
      <c r="O12" s="3"/>
    </row>
    <row r="13" spans="2:17" ht="21" x14ac:dyDescent="0.25">
      <c r="E13" s="28"/>
      <c r="K13" s="1"/>
      <c r="L13" s="2"/>
      <c r="O13" s="39" t="s">
        <v>35</v>
      </c>
      <c r="P13" s="29"/>
    </row>
    <row r="14" spans="2:17" ht="21" x14ac:dyDescent="0.25">
      <c r="K14" s="1" t="s">
        <v>6</v>
      </c>
      <c r="L14" s="2"/>
      <c r="M14" s="4" t="s">
        <v>15</v>
      </c>
      <c r="N14" s="20" t="s">
        <v>24</v>
      </c>
      <c r="O14" s="40" t="s">
        <v>25</v>
      </c>
      <c r="P14" s="29"/>
    </row>
    <row r="15" spans="2:17" x14ac:dyDescent="0.2">
      <c r="L15" s="2"/>
      <c r="M15" s="36">
        <v>4000</v>
      </c>
      <c r="N15" s="38">
        <v>20</v>
      </c>
      <c r="O15" s="40">
        <f>M15/N15</f>
        <v>200</v>
      </c>
    </row>
    <row r="16" spans="2:17" x14ac:dyDescent="0.2">
      <c r="L16" s="2"/>
    </row>
    <row r="17" spans="12:16" x14ac:dyDescent="0.2">
      <c r="L17" s="2"/>
      <c r="M17" s="37" t="s">
        <v>23</v>
      </c>
      <c r="N17" s="37"/>
    </row>
    <row r="18" spans="12:16" x14ac:dyDescent="0.2">
      <c r="L18" s="2"/>
      <c r="N18" s="54" t="s">
        <v>44</v>
      </c>
      <c r="O18" s="54"/>
      <c r="P18" t="s">
        <v>12</v>
      </c>
    </row>
    <row r="19" spans="12:16" x14ac:dyDescent="0.2">
      <c r="L19" s="2"/>
    </row>
    <row r="20" spans="12:16" x14ac:dyDescent="0.2">
      <c r="L20" s="2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C9CC7-7224-3F49-A0A3-599CFA223105}">
  <dimension ref="B1:N21"/>
  <sheetViews>
    <sheetView zoomScale="173" zoomScaleNormal="173" workbookViewId="0">
      <selection activeCell="D4" sqref="D4"/>
    </sheetView>
  </sheetViews>
  <sheetFormatPr baseColWidth="10" defaultRowHeight="16" x14ac:dyDescent="0.2"/>
  <cols>
    <col min="1" max="1" width="8.1640625" customWidth="1"/>
    <col min="2" max="2" width="13.6640625" customWidth="1"/>
    <col min="3" max="4" width="15.6640625" customWidth="1"/>
    <col min="5" max="5" width="17" customWidth="1"/>
    <col min="6" max="6" width="12.33203125" customWidth="1"/>
    <col min="7" max="7" width="15.6640625" customWidth="1"/>
    <col min="9" max="9" width="15.6640625" customWidth="1"/>
    <col min="10" max="10" width="19.5" customWidth="1"/>
    <col min="11" max="11" width="12.33203125" customWidth="1"/>
    <col min="12" max="12" width="21.33203125" customWidth="1"/>
    <col min="14" max="14" width="14.6640625" customWidth="1"/>
  </cols>
  <sheetData>
    <row r="1" spans="2:14" ht="54" customHeight="1" x14ac:dyDescent="0.2"/>
    <row r="2" spans="2:14" x14ac:dyDescent="0.2">
      <c r="C2" s="22" t="s">
        <v>20</v>
      </c>
    </row>
    <row r="3" spans="2:14" x14ac:dyDescent="0.2">
      <c r="L3" s="4" t="s">
        <v>38</v>
      </c>
      <c r="M3" s="10" t="s">
        <v>7</v>
      </c>
      <c r="N3" s="4" t="s">
        <v>10</v>
      </c>
    </row>
    <row r="4" spans="2:14" x14ac:dyDescent="0.2">
      <c r="C4" s="4" t="s">
        <v>37</v>
      </c>
      <c r="D4" s="4" t="s">
        <v>37</v>
      </c>
      <c r="E4" s="4" t="s">
        <v>2</v>
      </c>
      <c r="F4" s="18" t="s">
        <v>8</v>
      </c>
      <c r="G4" s="17" t="s">
        <v>9</v>
      </c>
      <c r="H4" s="4" t="s">
        <v>39</v>
      </c>
      <c r="I4" s="4" t="s">
        <v>17</v>
      </c>
      <c r="J4" s="4" t="s">
        <v>3</v>
      </c>
      <c r="K4" s="4" t="s">
        <v>40</v>
      </c>
      <c r="L4" s="9" t="s">
        <v>5</v>
      </c>
      <c r="N4" s="4"/>
    </row>
    <row r="5" spans="2:14" ht="21" x14ac:dyDescent="0.25">
      <c r="B5" s="12" t="s">
        <v>14</v>
      </c>
      <c r="C5" s="12">
        <v>250</v>
      </c>
      <c r="D5" s="13">
        <f t="shared" ref="D5" si="0">C5/3600</f>
        <v>6.9444444444444448E-2</v>
      </c>
      <c r="E5" s="12">
        <v>20</v>
      </c>
      <c r="F5" s="12">
        <v>1.2</v>
      </c>
      <c r="G5" s="12">
        <v>1010</v>
      </c>
      <c r="H5" s="14">
        <f t="shared" ref="H5" si="1">D5*E5*F5*G5</f>
        <v>1683.3333333333333</v>
      </c>
      <c r="I5" s="15">
        <f t="shared" ref="I5" si="2">H5*8</f>
        <v>13466.666666666666</v>
      </c>
      <c r="J5" s="12">
        <v>220</v>
      </c>
      <c r="K5" s="16">
        <f t="shared" ref="K5" si="3">I5*J5</f>
        <v>2962666.6666666665</v>
      </c>
      <c r="L5" s="16">
        <f t="shared" ref="L5" si="4">K5*0.9</f>
        <v>2666400</v>
      </c>
      <c r="M5" s="19">
        <f t="shared" ref="M5" si="5">L5/1000</f>
        <v>2666.4</v>
      </c>
      <c r="N5" s="12" t="s">
        <v>6</v>
      </c>
    </row>
    <row r="6" spans="2:14" x14ac:dyDescent="0.2">
      <c r="H6" s="1" t="s">
        <v>6</v>
      </c>
      <c r="I6" s="2"/>
      <c r="L6" s="3"/>
    </row>
    <row r="7" spans="2:14" x14ac:dyDescent="0.2">
      <c r="L7" s="3"/>
    </row>
    <row r="8" spans="2:14" x14ac:dyDescent="0.2">
      <c r="L8" s="8" t="s">
        <v>38</v>
      </c>
      <c r="M8" s="10" t="s">
        <v>7</v>
      </c>
      <c r="N8" s="4" t="s">
        <v>10</v>
      </c>
    </row>
    <row r="9" spans="2:14" x14ac:dyDescent="0.2">
      <c r="C9" s="4" t="s">
        <v>37</v>
      </c>
      <c r="D9" s="4" t="s">
        <v>37</v>
      </c>
      <c r="E9" s="4" t="s">
        <v>2</v>
      </c>
      <c r="F9" s="18" t="s">
        <v>8</v>
      </c>
      <c r="G9" s="17" t="s">
        <v>9</v>
      </c>
      <c r="H9" s="4" t="s">
        <v>39</v>
      </c>
      <c r="I9" s="4" t="s">
        <v>18</v>
      </c>
      <c r="J9" s="4" t="s">
        <v>3</v>
      </c>
      <c r="K9" s="4" t="s">
        <v>40</v>
      </c>
      <c r="L9" s="23" t="s">
        <v>5</v>
      </c>
      <c r="N9" s="4"/>
    </row>
    <row r="10" spans="2:14" ht="21" x14ac:dyDescent="0.25">
      <c r="B10" s="12" t="str">
        <f>B5</f>
        <v>Celý dom</v>
      </c>
      <c r="C10" s="12">
        <f>C5</f>
        <v>250</v>
      </c>
      <c r="D10" s="13">
        <f t="shared" ref="D10" si="6">C10/3600</f>
        <v>6.9444444444444448E-2</v>
      </c>
      <c r="E10" s="12">
        <v>20</v>
      </c>
      <c r="F10" s="12">
        <v>1.2</v>
      </c>
      <c r="G10" s="12">
        <v>1010</v>
      </c>
      <c r="H10" s="14">
        <f t="shared" ref="H10" si="7">D10*E10*F10*G10</f>
        <v>1683.3333333333333</v>
      </c>
      <c r="I10" s="15">
        <f t="shared" ref="I10" si="8">H10*10</f>
        <v>16833.333333333332</v>
      </c>
      <c r="J10" s="12">
        <v>220</v>
      </c>
      <c r="K10" s="16">
        <f t="shared" ref="K10" si="9">I10*J10</f>
        <v>3703333.333333333</v>
      </c>
      <c r="L10" s="16">
        <f t="shared" ref="L10" si="10">K10*0.9</f>
        <v>3333000</v>
      </c>
      <c r="M10" s="19">
        <f t="shared" ref="M10" si="11">L10/1000</f>
        <v>3333</v>
      </c>
      <c r="N10" s="12"/>
    </row>
    <row r="11" spans="2:14" x14ac:dyDescent="0.2">
      <c r="I11" s="2"/>
      <c r="L11" s="3"/>
    </row>
    <row r="12" spans="2:14" x14ac:dyDescent="0.2">
      <c r="L12" s="3"/>
    </row>
    <row r="13" spans="2:14" x14ac:dyDescent="0.2">
      <c r="L13" s="8" t="s">
        <v>38</v>
      </c>
      <c r="M13" s="10" t="s">
        <v>7</v>
      </c>
      <c r="N13" s="4" t="s">
        <v>10</v>
      </c>
    </row>
    <row r="14" spans="2:14" x14ac:dyDescent="0.2">
      <c r="C14" s="4" t="s">
        <v>37</v>
      </c>
      <c r="D14" s="4" t="s">
        <v>37</v>
      </c>
      <c r="E14" s="4" t="s">
        <v>2</v>
      </c>
      <c r="F14" s="18" t="s">
        <v>8</v>
      </c>
      <c r="G14" s="17" t="s">
        <v>9</v>
      </c>
      <c r="H14" s="4" t="s">
        <v>39</v>
      </c>
      <c r="I14" s="4" t="s">
        <v>19</v>
      </c>
      <c r="J14" s="4" t="s">
        <v>3</v>
      </c>
      <c r="K14" s="4" t="s">
        <v>40</v>
      </c>
      <c r="L14" s="23" t="s">
        <v>5</v>
      </c>
      <c r="N14" s="4"/>
    </row>
    <row r="15" spans="2:14" ht="21" x14ac:dyDescent="0.25">
      <c r="B15" s="12" t="str">
        <f>B10</f>
        <v>Celý dom</v>
      </c>
      <c r="C15" s="12">
        <f>C10</f>
        <v>250</v>
      </c>
      <c r="D15" s="13">
        <f t="shared" ref="D15" si="12">C15/3600</f>
        <v>6.9444444444444448E-2</v>
      </c>
      <c r="E15" s="12">
        <v>20</v>
      </c>
      <c r="F15" s="12">
        <v>1.2</v>
      </c>
      <c r="G15" s="12">
        <v>1010</v>
      </c>
      <c r="H15" s="14">
        <f t="shared" ref="H15" si="13">D15*E15*F15*G15</f>
        <v>1683.3333333333333</v>
      </c>
      <c r="I15" s="15">
        <f t="shared" ref="I15" si="14">H15*12</f>
        <v>20200</v>
      </c>
      <c r="J15" s="12">
        <v>220</v>
      </c>
      <c r="K15" s="16">
        <f t="shared" ref="K15" si="15">I15*J15</f>
        <v>4444000</v>
      </c>
      <c r="L15" s="16">
        <f t="shared" ref="L15" si="16">K15*0.9</f>
        <v>3999600</v>
      </c>
      <c r="M15" s="19">
        <f t="shared" ref="M15" si="17">L15/1000</f>
        <v>3999.6</v>
      </c>
      <c r="N15" s="12"/>
    </row>
    <row r="16" spans="2:14" x14ac:dyDescent="0.2">
      <c r="I16" s="2"/>
    </row>
    <row r="17" spans="3:11" x14ac:dyDescent="0.2">
      <c r="C17" s="4" t="s">
        <v>15</v>
      </c>
      <c r="D17" s="20" t="s">
        <v>11</v>
      </c>
      <c r="H17" s="2"/>
      <c r="I17" s="4" t="s">
        <v>15</v>
      </c>
      <c r="J17" s="20" t="s">
        <v>13</v>
      </c>
    </row>
    <row r="18" spans="3:11" x14ac:dyDescent="0.2">
      <c r="C18" s="4">
        <v>4000</v>
      </c>
      <c r="D18" s="6">
        <f>C18/15</f>
        <v>266.66666666666669</v>
      </c>
      <c r="E18" t="s">
        <v>12</v>
      </c>
      <c r="H18" s="2"/>
      <c r="I18" s="4">
        <v>4000</v>
      </c>
      <c r="J18" s="6">
        <f>I18/20</f>
        <v>200</v>
      </c>
      <c r="K18" t="s">
        <v>12</v>
      </c>
    </row>
    <row r="19" spans="3:11" x14ac:dyDescent="0.2">
      <c r="C19" s="4">
        <v>6000</v>
      </c>
      <c r="D19" s="6">
        <f t="shared" ref="D19:D20" si="18">C19/15</f>
        <v>400</v>
      </c>
      <c r="E19" t="s">
        <v>12</v>
      </c>
      <c r="H19" s="2"/>
      <c r="I19" s="4">
        <v>6000</v>
      </c>
      <c r="J19" s="6">
        <f t="shared" ref="J19:J20" si="19">I19/20</f>
        <v>300</v>
      </c>
      <c r="K19" t="s">
        <v>12</v>
      </c>
    </row>
    <row r="20" spans="3:11" x14ac:dyDescent="0.2">
      <c r="C20" s="4">
        <v>8000</v>
      </c>
      <c r="D20" s="6">
        <f t="shared" si="18"/>
        <v>533.33333333333337</v>
      </c>
      <c r="E20" t="s">
        <v>12</v>
      </c>
      <c r="H20" s="2"/>
      <c r="I20" s="4">
        <v>8000</v>
      </c>
      <c r="J20" s="6">
        <f t="shared" si="19"/>
        <v>400</v>
      </c>
      <c r="K20" t="s">
        <v>12</v>
      </c>
    </row>
    <row r="21" spans="3:11" x14ac:dyDescent="0.2">
      <c r="I21" s="2"/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90928-6638-C34A-BFEB-27FFA232F02E}">
  <dimension ref="B1:N29"/>
  <sheetViews>
    <sheetView topLeftCell="A9" zoomScale="173" zoomScaleNormal="173" workbookViewId="0">
      <selection activeCell="H20" sqref="H20"/>
    </sheetView>
  </sheetViews>
  <sheetFormatPr baseColWidth="10" defaultRowHeight="16" x14ac:dyDescent="0.2"/>
  <cols>
    <col min="1" max="1" width="6.1640625" customWidth="1"/>
    <col min="2" max="2" width="13.6640625" customWidth="1"/>
    <col min="3" max="4" width="15.6640625" customWidth="1"/>
    <col min="5" max="5" width="17" customWidth="1"/>
    <col min="6" max="6" width="12.33203125" customWidth="1"/>
    <col min="7" max="7" width="15.6640625" customWidth="1"/>
    <col min="9" max="9" width="15.6640625" customWidth="1"/>
    <col min="10" max="10" width="19.5" customWidth="1"/>
    <col min="11" max="11" width="12.33203125" customWidth="1"/>
    <col min="12" max="12" width="21.33203125" customWidth="1"/>
    <col min="14" max="14" width="14.6640625" customWidth="1"/>
  </cols>
  <sheetData>
    <row r="1" spans="2:14" ht="30" customHeight="1" x14ac:dyDescent="0.2"/>
    <row r="2" spans="2:14" x14ac:dyDescent="0.2">
      <c r="C2" s="21" t="s">
        <v>45</v>
      </c>
      <c r="D2" s="21"/>
      <c r="E2" s="21"/>
      <c r="F2" s="21"/>
      <c r="G2" s="21"/>
      <c r="H2" s="21"/>
      <c r="I2" s="21"/>
      <c r="J2" s="21"/>
      <c r="K2" s="21"/>
      <c r="L2" s="21"/>
    </row>
    <row r="3" spans="2:14" x14ac:dyDescent="0.2">
      <c r="C3" s="21" t="s">
        <v>16</v>
      </c>
      <c r="D3" s="21"/>
      <c r="E3" s="21"/>
      <c r="F3" s="21"/>
    </row>
    <row r="4" spans="2:14" x14ac:dyDescent="0.2">
      <c r="C4" s="21" t="s">
        <v>21</v>
      </c>
      <c r="D4" s="21"/>
      <c r="E4" s="21"/>
      <c r="F4" s="21"/>
    </row>
    <row r="5" spans="2:14" x14ac:dyDescent="0.2">
      <c r="L5" s="4" t="s">
        <v>38</v>
      </c>
      <c r="M5" s="10" t="s">
        <v>7</v>
      </c>
      <c r="N5" s="4" t="s">
        <v>10</v>
      </c>
    </row>
    <row r="6" spans="2:14" x14ac:dyDescent="0.2">
      <c r="C6" s="4" t="s">
        <v>37</v>
      </c>
      <c r="D6" s="4" t="s">
        <v>37</v>
      </c>
      <c r="E6" s="4" t="s">
        <v>2</v>
      </c>
      <c r="F6" s="18" t="s">
        <v>8</v>
      </c>
      <c r="G6" s="17" t="s">
        <v>9</v>
      </c>
      <c r="H6" s="4" t="s">
        <v>39</v>
      </c>
      <c r="I6" s="4" t="s">
        <v>17</v>
      </c>
      <c r="J6" s="4" t="s">
        <v>3</v>
      </c>
      <c r="K6" s="4" t="s">
        <v>40</v>
      </c>
      <c r="L6" s="9" t="s">
        <v>5</v>
      </c>
      <c r="N6" s="4"/>
    </row>
    <row r="7" spans="2:14" x14ac:dyDescent="0.2">
      <c r="B7" s="4" t="s">
        <v>0</v>
      </c>
      <c r="C7" s="4">
        <v>25</v>
      </c>
      <c r="D7" s="5">
        <f>C7/3600</f>
        <v>6.9444444444444441E-3</v>
      </c>
      <c r="E7" s="4">
        <v>20</v>
      </c>
      <c r="F7" s="4">
        <v>1.2</v>
      </c>
      <c r="G7" s="4">
        <v>1010</v>
      </c>
      <c r="H7" s="6">
        <f>D7*E7*F7*G7</f>
        <v>168.33333333333331</v>
      </c>
      <c r="I7" s="7">
        <f>H7*8</f>
        <v>1346.6666666666665</v>
      </c>
      <c r="J7" s="4">
        <v>220</v>
      </c>
      <c r="K7" s="8">
        <f>I7*J7</f>
        <v>296266.66666666663</v>
      </c>
      <c r="L7" s="8">
        <f>K7*0.9</f>
        <v>266640</v>
      </c>
      <c r="M7" s="11">
        <f>L7/1000</f>
        <v>266.64</v>
      </c>
      <c r="N7" s="4"/>
    </row>
    <row r="8" spans="2:14" x14ac:dyDescent="0.2">
      <c r="B8" s="4" t="s">
        <v>1</v>
      </c>
      <c r="C8" s="4">
        <v>50</v>
      </c>
      <c r="D8" s="5">
        <f t="shared" ref="D8:D9" si="0">C8/3600</f>
        <v>1.3888888888888888E-2</v>
      </c>
      <c r="E8" s="4">
        <v>20</v>
      </c>
      <c r="F8" s="4">
        <v>1.2</v>
      </c>
      <c r="G8" s="4">
        <v>1010</v>
      </c>
      <c r="H8" s="6">
        <f t="shared" ref="H8:H9" si="1">D8*E8*F8*G8</f>
        <v>336.66666666666663</v>
      </c>
      <c r="I8" s="7">
        <f t="shared" ref="I8:I9" si="2">H8*8</f>
        <v>2693.333333333333</v>
      </c>
      <c r="J8" s="4">
        <v>220</v>
      </c>
      <c r="K8" s="8">
        <f t="shared" ref="K8:K9" si="3">I8*J8</f>
        <v>592533.33333333326</v>
      </c>
      <c r="L8" s="8">
        <f t="shared" ref="L8:L9" si="4">K8*0.9</f>
        <v>533280</v>
      </c>
      <c r="M8" s="11">
        <f t="shared" ref="M8:M9" si="5">L8/1000</f>
        <v>533.28</v>
      </c>
      <c r="N8" s="4"/>
    </row>
    <row r="9" spans="2:14" ht="21" x14ac:dyDescent="0.25">
      <c r="B9" s="12" t="s">
        <v>4</v>
      </c>
      <c r="C9" s="12">
        <v>100</v>
      </c>
      <c r="D9" s="13">
        <f t="shared" si="0"/>
        <v>2.7777777777777776E-2</v>
      </c>
      <c r="E9" s="12">
        <v>20</v>
      </c>
      <c r="F9" s="12">
        <v>1.2</v>
      </c>
      <c r="G9" s="12">
        <v>1010</v>
      </c>
      <c r="H9" s="14">
        <f t="shared" si="1"/>
        <v>673.33333333333326</v>
      </c>
      <c r="I9" s="15">
        <f t="shared" si="2"/>
        <v>5386.6666666666661</v>
      </c>
      <c r="J9" s="12">
        <v>220</v>
      </c>
      <c r="K9" s="16">
        <f t="shared" si="3"/>
        <v>1185066.6666666665</v>
      </c>
      <c r="L9" s="16">
        <f t="shared" si="4"/>
        <v>1066560</v>
      </c>
      <c r="M9" s="19">
        <f t="shared" si="5"/>
        <v>1066.56</v>
      </c>
      <c r="N9" s="12" t="s">
        <v>6</v>
      </c>
    </row>
    <row r="10" spans="2:14" x14ac:dyDescent="0.2">
      <c r="H10" s="1" t="s">
        <v>6</v>
      </c>
      <c r="I10" s="2"/>
      <c r="L10" s="3"/>
    </row>
    <row r="11" spans="2:14" x14ac:dyDescent="0.2">
      <c r="L11" s="3"/>
    </row>
    <row r="12" spans="2:14" x14ac:dyDescent="0.2">
      <c r="L12" s="8" t="s">
        <v>38</v>
      </c>
      <c r="M12" s="10" t="s">
        <v>7</v>
      </c>
      <c r="N12" s="4" t="s">
        <v>10</v>
      </c>
    </row>
    <row r="13" spans="2:14" x14ac:dyDescent="0.2">
      <c r="C13" s="4" t="s">
        <v>37</v>
      </c>
      <c r="D13" s="4" t="s">
        <v>37</v>
      </c>
      <c r="E13" s="4" t="s">
        <v>2</v>
      </c>
      <c r="F13" s="18" t="s">
        <v>8</v>
      </c>
      <c r="G13" s="17" t="s">
        <v>9</v>
      </c>
      <c r="H13" s="4" t="s">
        <v>39</v>
      </c>
      <c r="I13" s="4" t="s">
        <v>18</v>
      </c>
      <c r="J13" s="4" t="s">
        <v>3</v>
      </c>
      <c r="K13" s="4" t="s">
        <v>40</v>
      </c>
      <c r="L13" s="23" t="s">
        <v>5</v>
      </c>
      <c r="N13" s="4"/>
    </row>
    <row r="14" spans="2:14" x14ac:dyDescent="0.2">
      <c r="B14" s="4" t="s">
        <v>0</v>
      </c>
      <c r="C14" s="4">
        <v>25</v>
      </c>
      <c r="D14" s="5">
        <f>C14/3600</f>
        <v>6.9444444444444441E-3</v>
      </c>
      <c r="E14" s="4">
        <v>20</v>
      </c>
      <c r="F14" s="4">
        <v>1.2</v>
      </c>
      <c r="G14" s="4">
        <v>1010</v>
      </c>
      <c r="H14" s="6">
        <f>D14*E14*F14*G14</f>
        <v>168.33333333333331</v>
      </c>
      <c r="I14" s="7">
        <f>H14*10</f>
        <v>1683.333333333333</v>
      </c>
      <c r="J14" s="4">
        <v>220</v>
      </c>
      <c r="K14" s="8">
        <f>I14*J14</f>
        <v>370333.33333333326</v>
      </c>
      <c r="L14" s="8">
        <f>K14*0.9</f>
        <v>333299.99999999994</v>
      </c>
      <c r="M14" s="11">
        <f>L14/1000</f>
        <v>333.29999999999995</v>
      </c>
      <c r="N14" s="4"/>
    </row>
    <row r="15" spans="2:14" x14ac:dyDescent="0.2">
      <c r="B15" s="4" t="s">
        <v>1</v>
      </c>
      <c r="C15" s="4">
        <v>50</v>
      </c>
      <c r="D15" s="5">
        <f t="shared" ref="D15:D16" si="6">C15/3600</f>
        <v>1.3888888888888888E-2</v>
      </c>
      <c r="E15" s="4">
        <v>20</v>
      </c>
      <c r="F15" s="4">
        <v>1.2</v>
      </c>
      <c r="G15" s="4">
        <v>1010</v>
      </c>
      <c r="H15" s="6">
        <f t="shared" ref="H15:H16" si="7">D15*E15*F15*G15</f>
        <v>336.66666666666663</v>
      </c>
      <c r="I15" s="7">
        <f t="shared" ref="I15:I16" si="8">H15*10</f>
        <v>3366.6666666666661</v>
      </c>
      <c r="J15" s="4">
        <v>220</v>
      </c>
      <c r="K15" s="8">
        <f t="shared" ref="K15:K16" si="9">I15*J15</f>
        <v>740666.66666666651</v>
      </c>
      <c r="L15" s="8">
        <f t="shared" ref="L15:L16" si="10">K15*0.9</f>
        <v>666599.99999999988</v>
      </c>
      <c r="M15" s="11">
        <f t="shared" ref="M15:M16" si="11">L15/1000</f>
        <v>666.59999999999991</v>
      </c>
      <c r="N15" s="4"/>
    </row>
    <row r="16" spans="2:14" ht="21" x14ac:dyDescent="0.25">
      <c r="B16" s="12" t="s">
        <v>4</v>
      </c>
      <c r="C16" s="12">
        <v>100</v>
      </c>
      <c r="D16" s="13">
        <f t="shared" si="6"/>
        <v>2.7777777777777776E-2</v>
      </c>
      <c r="E16" s="12">
        <v>20</v>
      </c>
      <c r="F16" s="12">
        <v>1.2</v>
      </c>
      <c r="G16" s="12">
        <v>1010</v>
      </c>
      <c r="H16" s="14">
        <f t="shared" si="7"/>
        <v>673.33333333333326</v>
      </c>
      <c r="I16" s="15">
        <f t="shared" si="8"/>
        <v>6733.3333333333321</v>
      </c>
      <c r="J16" s="12">
        <v>220</v>
      </c>
      <c r="K16" s="16">
        <f t="shared" si="9"/>
        <v>1481333.333333333</v>
      </c>
      <c r="L16" s="16">
        <f t="shared" si="10"/>
        <v>1333199.9999999998</v>
      </c>
      <c r="M16" s="19">
        <f t="shared" si="11"/>
        <v>1333.1999999999998</v>
      </c>
      <c r="N16" s="12"/>
    </row>
    <row r="17" spans="2:14" x14ac:dyDescent="0.2">
      <c r="I17" s="2"/>
      <c r="L17" s="3"/>
    </row>
    <row r="18" spans="2:14" x14ac:dyDescent="0.2">
      <c r="L18" s="3"/>
    </row>
    <row r="19" spans="2:14" x14ac:dyDescent="0.2">
      <c r="L19" s="8" t="s">
        <v>38</v>
      </c>
      <c r="M19" s="10" t="s">
        <v>7</v>
      </c>
      <c r="N19" s="4" t="s">
        <v>10</v>
      </c>
    </row>
    <row r="20" spans="2:14" x14ac:dyDescent="0.2">
      <c r="C20" s="4" t="s">
        <v>37</v>
      </c>
      <c r="D20" s="4" t="s">
        <v>37</v>
      </c>
      <c r="E20" s="4" t="s">
        <v>2</v>
      </c>
      <c r="F20" s="18" t="s">
        <v>8</v>
      </c>
      <c r="G20" s="17" t="s">
        <v>9</v>
      </c>
      <c r="H20" s="4" t="s">
        <v>39</v>
      </c>
      <c r="I20" s="4" t="s">
        <v>19</v>
      </c>
      <c r="J20" s="4" t="s">
        <v>3</v>
      </c>
      <c r="K20" s="4" t="s">
        <v>40</v>
      </c>
      <c r="L20" s="23" t="s">
        <v>5</v>
      </c>
      <c r="N20" s="4"/>
    </row>
    <row r="21" spans="2:14" x14ac:dyDescent="0.2">
      <c r="B21" s="4" t="s">
        <v>0</v>
      </c>
      <c r="C21" s="4">
        <v>25</v>
      </c>
      <c r="D21" s="5">
        <f>C21/3600</f>
        <v>6.9444444444444441E-3</v>
      </c>
      <c r="E21" s="4">
        <v>20</v>
      </c>
      <c r="F21" s="4">
        <v>1.2</v>
      </c>
      <c r="G21" s="4">
        <v>1010</v>
      </c>
      <c r="H21" s="6">
        <f>D21*E21*F21*G21</f>
        <v>168.33333333333331</v>
      </c>
      <c r="I21" s="7">
        <f>H21*12</f>
        <v>2019.9999999999998</v>
      </c>
      <c r="J21" s="4">
        <v>220</v>
      </c>
      <c r="K21" s="8">
        <f>I21*J21</f>
        <v>444399.99999999994</v>
      </c>
      <c r="L21" s="8">
        <f>K21*0.9</f>
        <v>399959.99999999994</v>
      </c>
      <c r="M21" s="11">
        <f>L21/1000</f>
        <v>399.95999999999992</v>
      </c>
      <c r="N21" s="4"/>
    </row>
    <row r="22" spans="2:14" x14ac:dyDescent="0.2">
      <c r="B22" s="4" t="s">
        <v>1</v>
      </c>
      <c r="C22" s="4">
        <v>50</v>
      </c>
      <c r="D22" s="5">
        <f t="shared" ref="D22:D23" si="12">C22/3600</f>
        <v>1.3888888888888888E-2</v>
      </c>
      <c r="E22" s="4">
        <v>20</v>
      </c>
      <c r="F22" s="4">
        <v>1.2</v>
      </c>
      <c r="G22" s="4">
        <v>1010</v>
      </c>
      <c r="H22" s="6">
        <f t="shared" ref="H22:H23" si="13">D22*E22*F22*G22</f>
        <v>336.66666666666663</v>
      </c>
      <c r="I22" s="7">
        <f t="shared" ref="I22:I23" si="14">H22*12</f>
        <v>4039.9999999999995</v>
      </c>
      <c r="J22" s="4">
        <v>220</v>
      </c>
      <c r="K22" s="8">
        <f t="shared" ref="K22:K23" si="15">I22*J22</f>
        <v>888799.99999999988</v>
      </c>
      <c r="L22" s="8">
        <f t="shared" ref="L22:L23" si="16">K22*0.9</f>
        <v>799919.99999999988</v>
      </c>
      <c r="M22" s="11">
        <f t="shared" ref="M22:M23" si="17">L22/1000</f>
        <v>799.91999999999985</v>
      </c>
      <c r="N22" s="4"/>
    </row>
    <row r="23" spans="2:14" ht="21" x14ac:dyDescent="0.25">
      <c r="B23" s="12" t="s">
        <v>4</v>
      </c>
      <c r="C23" s="12">
        <v>100</v>
      </c>
      <c r="D23" s="13">
        <f t="shared" si="12"/>
        <v>2.7777777777777776E-2</v>
      </c>
      <c r="E23" s="12">
        <v>20</v>
      </c>
      <c r="F23" s="12">
        <v>1.2</v>
      </c>
      <c r="G23" s="12">
        <v>1010</v>
      </c>
      <c r="H23" s="14">
        <f t="shared" si="13"/>
        <v>673.33333333333326</v>
      </c>
      <c r="I23" s="15">
        <f t="shared" si="14"/>
        <v>8079.9999999999991</v>
      </c>
      <c r="J23" s="12">
        <v>220</v>
      </c>
      <c r="K23" s="16">
        <f t="shared" si="15"/>
        <v>1777599.9999999998</v>
      </c>
      <c r="L23" s="16">
        <f t="shared" si="16"/>
        <v>1599839.9999999998</v>
      </c>
      <c r="M23" s="19">
        <f t="shared" si="17"/>
        <v>1599.8399999999997</v>
      </c>
      <c r="N23" s="12"/>
    </row>
    <row r="24" spans="2:14" x14ac:dyDescent="0.2">
      <c r="I24" s="2"/>
    </row>
    <row r="25" spans="2:14" x14ac:dyDescent="0.2">
      <c r="C25" s="4" t="s">
        <v>15</v>
      </c>
      <c r="D25" s="20" t="s">
        <v>11</v>
      </c>
      <c r="H25" s="2"/>
      <c r="I25" s="4" t="s">
        <v>15</v>
      </c>
      <c r="J25" s="20" t="s">
        <v>13</v>
      </c>
    </row>
    <row r="26" spans="2:14" x14ac:dyDescent="0.2">
      <c r="C26" s="4">
        <v>4000</v>
      </c>
      <c r="D26" s="6">
        <f>C26/15</f>
        <v>266.66666666666669</v>
      </c>
      <c r="E26" t="s">
        <v>12</v>
      </c>
      <c r="H26" s="2"/>
      <c r="I26" s="4">
        <v>4000</v>
      </c>
      <c r="J26" s="6">
        <f>I26/20</f>
        <v>200</v>
      </c>
      <c r="K26" t="s">
        <v>12</v>
      </c>
    </row>
    <row r="27" spans="2:14" x14ac:dyDescent="0.2">
      <c r="C27" s="4">
        <v>6000</v>
      </c>
      <c r="D27" s="6">
        <f t="shared" ref="D27:D28" si="18">C27/15</f>
        <v>400</v>
      </c>
      <c r="E27" t="s">
        <v>12</v>
      </c>
      <c r="H27" s="2"/>
      <c r="I27" s="4">
        <v>6000</v>
      </c>
      <c r="J27" s="6">
        <f t="shared" ref="J27:J28" si="19">I27/20</f>
        <v>300</v>
      </c>
      <c r="K27" t="s">
        <v>12</v>
      </c>
    </row>
    <row r="28" spans="2:14" x14ac:dyDescent="0.2">
      <c r="C28" s="4">
        <v>8000</v>
      </c>
      <c r="D28" s="6">
        <f t="shared" si="18"/>
        <v>533.33333333333337</v>
      </c>
      <c r="E28" t="s">
        <v>12</v>
      </c>
      <c r="H28" s="2"/>
      <c r="I28" s="4">
        <v>8000</v>
      </c>
      <c r="J28" s="6">
        <f t="shared" si="19"/>
        <v>400</v>
      </c>
      <c r="K28" t="s">
        <v>12</v>
      </c>
    </row>
    <row r="29" spans="2:14" x14ac:dyDescent="0.2">
      <c r="I29" s="2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Výpočet pre zákaznika</vt:lpstr>
      <vt:lpstr>Celý dom</vt:lpstr>
      <vt:lpstr>1-4 ľudia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2022-11-09T14:09:50Z</dcterms:created>
  <dcterms:modified xsi:type="dcterms:W3CDTF">2022-12-19T12:24:55Z</dcterms:modified>
</cp:coreProperties>
</file>